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5" activeTab="1"/>
  </bookViews>
  <sheets>
    <sheet name="Saldo Plan de Entoscado" sheetId="1" r:id="rId1"/>
    <sheet name="PRESUPUESTO " sheetId="2" r:id="rId2"/>
  </sheets>
  <definedNames/>
  <calcPr fullCalcOnLoad="1"/>
</workbook>
</file>

<file path=xl/sharedStrings.xml><?xml version="1.0" encoding="utf-8"?>
<sst xmlns="http://schemas.openxmlformats.org/spreadsheetml/2006/main" count="42" uniqueCount="40">
  <si>
    <t xml:space="preserve">    </t>
  </si>
  <si>
    <t xml:space="preserve">COOP. INTEGRAL DE PROVISION DE </t>
  </si>
  <si>
    <t xml:space="preserve">                          SERVICIOS PUBLICOS DE TANDIL LTDA.</t>
  </si>
  <si>
    <t>REENTOSCADO 2021</t>
  </si>
  <si>
    <t>MES\CONCEPTO</t>
  </si>
  <si>
    <t>OBRAS</t>
  </si>
  <si>
    <t>EQ. CONSTRUC.</t>
  </si>
  <si>
    <t>SUELDOS</t>
  </si>
  <si>
    <t>TOTAL</t>
  </si>
  <si>
    <t>SALDO ANTERIOR</t>
  </si>
  <si>
    <t>DICIEMBRE</t>
  </si>
  <si>
    <t>TOTAL EGRESOS</t>
  </si>
  <si>
    <t xml:space="preserve"> </t>
  </si>
  <si>
    <t>TOTAL INGRESOS REENTOSCADO NETOS DE IVA 2021</t>
  </si>
  <si>
    <t>MENOS</t>
  </si>
  <si>
    <t>TOTAL EGRESOS REENTOSCADO NETOS DE IVA 2021</t>
  </si>
  <si>
    <t>IGUAL</t>
  </si>
  <si>
    <t>RESULTADO NETO DE IVA 2021</t>
  </si>
  <si>
    <t xml:space="preserve">           SALDOS PENDIENTES DE COBRO</t>
  </si>
  <si>
    <t>CERTIFICADO N° 1 –  OBRA Nº 9 FACT. 04/01/2022</t>
  </si>
  <si>
    <t>CERTIFICADO N° 1 –  OBRA Nº 11 FACT. 04/01/2022</t>
  </si>
  <si>
    <t>CERTIFICADO N° 1 –  OBRA Nº 12 FACT. 06/01/2022</t>
  </si>
  <si>
    <t>CERTIFICADO N° 1 –  OBRA Nº 13 FACT. 06/01/2022</t>
  </si>
  <si>
    <t>COOP. INTEGRAL DE PROVISION DE SERVICIOS PUBLICOS DE TANDIL LTDA.</t>
  </si>
  <si>
    <t>PRESUPUESTO – DICIEMBRE 2021</t>
  </si>
  <si>
    <t>TASA RED VIAL</t>
  </si>
  <si>
    <t>PRESUPUESTO</t>
  </si>
  <si>
    <t>REAL</t>
  </si>
  <si>
    <t>DIFERENCIA</t>
  </si>
  <si>
    <t xml:space="preserve">* Ingresos por Cuota   </t>
  </si>
  <si>
    <t xml:space="preserve">* Gastos Fijos </t>
  </si>
  <si>
    <t xml:space="preserve">* Eq. de Alcantarillado </t>
  </si>
  <si>
    <t xml:space="preserve">* Zonas </t>
  </si>
  <si>
    <t>* Vela-Gardey (*)</t>
  </si>
  <si>
    <t>* Otros trabajos</t>
  </si>
  <si>
    <t>Subtotal egresos ordinarios</t>
  </si>
  <si>
    <t xml:space="preserve">Saldo para cuota </t>
  </si>
  <si>
    <t>Saldo para cuota acumulado a Diciembre 2021</t>
  </si>
  <si>
    <t>*Vela-Gardey</t>
  </si>
  <si>
    <t>*Otros Trabajos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</si>
</sst>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"/>
    <numFmt numFmtId="166" formatCode="#,##0.00"/>
    <numFmt numFmtId="167" formatCode="0.00"/>
    <numFmt numFmtId="168" formatCode="0.000"/>
    <numFmt numFmtId="169" formatCode="#,##0.00&quot;    &quot;"/>
    <numFmt numFmtId="170" formatCode="&quot;$ &quot;#,##0.00;[RED]&quot;$ -&quot;#,##0.00"/>
    <numFmt numFmtId="171" formatCode="0%"/>
    <numFmt numFmtId="172" formatCode="0.00%"/>
  </numFmts>
  <fonts count="11">
    <font>
      <sz val="10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u val="single"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b/>
      <sz val="15"/>
      <color indexed="8"/>
      <name val="Arial"/>
      <family val="2"/>
    </font>
    <font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Fill="1" applyBorder="1" applyAlignment="1">
      <alignment horizontal="center"/>
    </xf>
    <xf numFmtId="164" fontId="2" fillId="0" borderId="0" xfId="0" applyFont="1" applyFill="1" applyBorder="1" applyAlignment="1">
      <alignment/>
    </xf>
    <xf numFmtId="164" fontId="2" fillId="0" borderId="0" xfId="0" applyFont="1" applyFill="1" applyAlignment="1">
      <alignment horizontal="center"/>
    </xf>
    <xf numFmtId="164" fontId="3" fillId="2" borderId="0" xfId="0" applyFont="1" applyFill="1" applyBorder="1" applyAlignment="1">
      <alignment horizontal="center"/>
    </xf>
    <xf numFmtId="164" fontId="0" fillId="0" borderId="0" xfId="0" applyBorder="1" applyAlignment="1">
      <alignment/>
    </xf>
    <xf numFmtId="164" fontId="3" fillId="3" borderId="1" xfId="0" applyFont="1" applyFill="1" applyBorder="1" applyAlignment="1">
      <alignment horizontal="center"/>
    </xf>
    <xf numFmtId="164" fontId="3" fillId="0" borderId="2" xfId="0" applyFont="1" applyFill="1" applyBorder="1" applyAlignment="1">
      <alignment horizontal="center"/>
    </xf>
    <xf numFmtId="165" fontId="3" fillId="0" borderId="3" xfId="0" applyNumberFormat="1" applyFont="1" applyFill="1" applyBorder="1" applyAlignment="1">
      <alignment horizontal="center"/>
    </xf>
    <xf numFmtId="165" fontId="0" fillId="0" borderId="0" xfId="0" applyNumberFormat="1" applyAlignment="1">
      <alignment/>
    </xf>
    <xf numFmtId="164" fontId="3" fillId="3" borderId="4" xfId="0" applyFont="1" applyFill="1" applyBorder="1" applyAlignment="1">
      <alignment horizontal="center"/>
    </xf>
    <xf numFmtId="165" fontId="1" fillId="0" borderId="5" xfId="0" applyNumberFormat="1" applyFont="1" applyFill="1" applyBorder="1" applyAlignment="1">
      <alignment horizontal="center"/>
    </xf>
    <xf numFmtId="164" fontId="1" fillId="0" borderId="0" xfId="0" applyFont="1" applyBorder="1" applyAlignment="1">
      <alignment/>
    </xf>
    <xf numFmtId="164" fontId="3" fillId="0" borderId="0" xfId="0" applyFont="1" applyFill="1" applyBorder="1" applyAlignment="1">
      <alignment horizontal="center"/>
    </xf>
    <xf numFmtId="164" fontId="0" fillId="0" borderId="0" xfId="0" applyFill="1" applyAlignment="1">
      <alignment/>
    </xf>
    <xf numFmtId="164" fontId="3" fillId="0" borderId="6" xfId="0" applyFont="1" applyFill="1" applyBorder="1" applyAlignment="1">
      <alignment horizontal="center"/>
    </xf>
    <xf numFmtId="165" fontId="1" fillId="0" borderId="7" xfId="0" applyNumberFormat="1" applyFont="1" applyFill="1" applyBorder="1" applyAlignment="1">
      <alignment horizontal="center"/>
    </xf>
    <xf numFmtId="165" fontId="0" fillId="0" borderId="0" xfId="0" applyNumberFormat="1" applyFill="1" applyAlignment="1">
      <alignment/>
    </xf>
    <xf numFmtId="164" fontId="0" fillId="0" borderId="0" xfId="0" applyFill="1" applyBorder="1" applyAlignment="1">
      <alignment/>
    </xf>
    <xf numFmtId="164" fontId="3" fillId="3" borderId="8" xfId="0" applyFont="1" applyFill="1" applyBorder="1" applyAlignment="1">
      <alignment horizontal="center"/>
    </xf>
    <xf numFmtId="165" fontId="1" fillId="0" borderId="9" xfId="0" applyNumberFormat="1" applyFont="1" applyFill="1" applyBorder="1" applyAlignment="1">
      <alignment horizontal="center"/>
    </xf>
    <xf numFmtId="164" fontId="1" fillId="0" borderId="10" xfId="0" applyFont="1" applyBorder="1" applyAlignment="1">
      <alignment/>
    </xf>
    <xf numFmtId="165" fontId="1" fillId="0" borderId="10" xfId="0" applyNumberFormat="1" applyFont="1" applyBorder="1" applyAlignment="1">
      <alignment/>
    </xf>
    <xf numFmtId="165" fontId="3" fillId="3" borderId="1" xfId="0" applyNumberFormat="1" applyFont="1" applyFill="1" applyBorder="1" applyAlignment="1">
      <alignment horizontal="center"/>
    </xf>
    <xf numFmtId="165" fontId="1" fillId="0" borderId="0" xfId="0" applyNumberFormat="1" applyFont="1" applyBorder="1" applyAlignment="1">
      <alignment/>
    </xf>
    <xf numFmtId="165" fontId="3" fillId="0" borderId="0" xfId="0" applyNumberFormat="1" applyFont="1" applyFill="1" applyBorder="1" applyAlignment="1">
      <alignment horizontal="center"/>
    </xf>
    <xf numFmtId="164" fontId="1" fillId="0" borderId="11" xfId="0" applyFont="1" applyBorder="1" applyAlignment="1">
      <alignment/>
    </xf>
    <xf numFmtId="165" fontId="3" fillId="3" borderId="12" xfId="0" applyNumberFormat="1" applyFont="1" applyFill="1" applyBorder="1" applyAlignment="1">
      <alignment horizontal="center"/>
    </xf>
    <xf numFmtId="165" fontId="1" fillId="0" borderId="13" xfId="0" applyNumberFormat="1" applyFont="1" applyBorder="1" applyAlignment="1">
      <alignment horizontal="center"/>
    </xf>
    <xf numFmtId="164" fontId="1" fillId="0" borderId="14" xfId="0" applyFont="1" applyBorder="1" applyAlignment="1">
      <alignment/>
    </xf>
    <xf numFmtId="165" fontId="4" fillId="3" borderId="12" xfId="0" applyNumberFormat="1" applyFont="1" applyFill="1" applyBorder="1" applyAlignment="1">
      <alignment horizontal="center"/>
    </xf>
    <xf numFmtId="165" fontId="3" fillId="0" borderId="15" xfId="0" applyNumberFormat="1" applyFont="1" applyFill="1" applyBorder="1" applyAlignment="1">
      <alignment horizontal="center"/>
    </xf>
    <xf numFmtId="165" fontId="0" fillId="0" borderId="13" xfId="0" applyNumberFormat="1" applyBorder="1" applyAlignment="1">
      <alignment/>
    </xf>
    <xf numFmtId="164" fontId="1" fillId="0" borderId="0" xfId="0" applyFont="1" applyFill="1" applyBorder="1" applyAlignment="1">
      <alignment/>
    </xf>
    <xf numFmtId="164" fontId="3" fillId="4" borderId="0" xfId="0" applyFont="1" applyFill="1" applyBorder="1" applyAlignment="1">
      <alignment horizontal="center"/>
    </xf>
    <xf numFmtId="166" fontId="3" fillId="0" borderId="0" xfId="0" applyNumberFormat="1" applyFont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7" fontId="0" fillId="0" borderId="0" xfId="0" applyNumberFormat="1" applyAlignment="1">
      <alignment/>
    </xf>
    <xf numFmtId="165" fontId="3" fillId="2" borderId="0" xfId="0" applyNumberFormat="1" applyFont="1" applyFill="1" applyBorder="1" applyAlignment="1">
      <alignment horizontal="center" vertical="center"/>
    </xf>
    <xf numFmtId="167" fontId="0" fillId="0" borderId="0" xfId="0" applyNumberFormat="1" applyFill="1" applyBorder="1" applyAlignment="1">
      <alignment/>
    </xf>
    <xf numFmtId="165" fontId="3" fillId="0" borderId="0" xfId="0" applyNumberFormat="1" applyFont="1" applyFill="1" applyBorder="1" applyAlignment="1">
      <alignment horizontal="center" vertical="center"/>
    </xf>
    <xf numFmtId="164" fontId="5" fillId="0" borderId="0" xfId="0" applyFont="1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4" fontId="0" fillId="0" borderId="0" xfId="0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64" fontId="3" fillId="0" borderId="0" xfId="0" applyFont="1" applyFill="1" applyBorder="1" applyAlignment="1">
      <alignment vertical="center"/>
    </xf>
    <xf numFmtId="164" fontId="0" fillId="0" borderId="0" xfId="0" applyFill="1" applyBorder="1" applyAlignment="1">
      <alignment vertical="center"/>
    </xf>
    <xf numFmtId="164" fontId="3" fillId="2" borderId="16" xfId="0" applyFont="1" applyFill="1" applyBorder="1" applyAlignment="1">
      <alignment horizontal="center" vertical="center"/>
    </xf>
    <xf numFmtId="164" fontId="2" fillId="5" borderId="3" xfId="0" applyFont="1" applyFill="1" applyBorder="1" applyAlignment="1">
      <alignment vertical="center"/>
    </xf>
    <xf numFmtId="165" fontId="3" fillId="5" borderId="3" xfId="0" applyNumberFormat="1" applyFont="1" applyFill="1" applyBorder="1" applyAlignment="1">
      <alignment horizontal="center" vertical="center"/>
    </xf>
    <xf numFmtId="165" fontId="6" fillId="5" borderId="3" xfId="0" applyNumberFormat="1" applyFont="1" applyFill="1" applyBorder="1" applyAlignment="1">
      <alignment horizontal="center" vertical="center"/>
    </xf>
    <xf numFmtId="164" fontId="2" fillId="0" borderId="6" xfId="0" applyFont="1" applyFill="1" applyBorder="1" applyAlignment="1">
      <alignment horizontal="left" vertical="center"/>
    </xf>
    <xf numFmtId="164" fontId="1" fillId="0" borderId="17" xfId="0" applyFont="1" applyFill="1" applyBorder="1" applyAlignment="1">
      <alignment horizontal="left" vertical="center"/>
    </xf>
    <xf numFmtId="165" fontId="1" fillId="0" borderId="7" xfId="0" applyNumberFormat="1" applyFont="1" applyFill="1" applyBorder="1" applyAlignment="1">
      <alignment horizontal="center" vertical="center"/>
    </xf>
    <xf numFmtId="165" fontId="1" fillId="0" borderId="17" xfId="0" applyNumberFormat="1" applyFont="1" applyFill="1" applyBorder="1" applyAlignment="1">
      <alignment horizontal="center" vertical="center"/>
    </xf>
    <xf numFmtId="164" fontId="1" fillId="0" borderId="6" xfId="0" applyFont="1" applyBorder="1" applyAlignment="1">
      <alignment horizontal="left" vertical="center"/>
    </xf>
    <xf numFmtId="164" fontId="1" fillId="0" borderId="17" xfId="0" applyFont="1" applyBorder="1" applyAlignment="1">
      <alignment horizontal="left" vertical="center"/>
    </xf>
    <xf numFmtId="165" fontId="1" fillId="0" borderId="7" xfId="0" applyNumberFormat="1" applyFont="1" applyBorder="1" applyAlignment="1">
      <alignment horizontal="center" vertical="center"/>
    </xf>
    <xf numFmtId="165" fontId="6" fillId="6" borderId="7" xfId="0" applyNumberFormat="1" applyFont="1" applyFill="1" applyBorder="1" applyAlignment="1">
      <alignment horizontal="center" vertical="center"/>
    </xf>
    <xf numFmtId="167" fontId="0" fillId="0" borderId="0" xfId="0" applyNumberFormat="1" applyFill="1" applyAlignment="1">
      <alignment/>
    </xf>
    <xf numFmtId="168" fontId="0" fillId="0" borderId="0" xfId="0" applyNumberFormat="1" applyAlignment="1">
      <alignment/>
    </xf>
    <xf numFmtId="165" fontId="4" fillId="6" borderId="7" xfId="0" applyNumberFormat="1" applyFont="1" applyFill="1" applyBorder="1" applyAlignment="1">
      <alignment horizontal="center" vertical="center"/>
    </xf>
    <xf numFmtId="164" fontId="2" fillId="7" borderId="6" xfId="0" applyFont="1" applyFill="1" applyBorder="1" applyAlignment="1">
      <alignment vertical="center"/>
    </xf>
    <xf numFmtId="164" fontId="7" fillId="7" borderId="17" xfId="0" applyFont="1" applyFill="1" applyBorder="1" applyAlignment="1">
      <alignment vertical="center"/>
    </xf>
    <xf numFmtId="165" fontId="3" fillId="7" borderId="7" xfId="0" applyNumberFormat="1" applyFont="1" applyFill="1" applyBorder="1" applyAlignment="1">
      <alignment horizontal="center" vertical="center"/>
    </xf>
    <xf numFmtId="165" fontId="3" fillId="7" borderId="17" xfId="0" applyNumberFormat="1" applyFont="1" applyFill="1" applyBorder="1" applyAlignment="1">
      <alignment horizontal="center" vertical="center"/>
    </xf>
    <xf numFmtId="165" fontId="4" fillId="7" borderId="7" xfId="0" applyNumberFormat="1" applyFont="1" applyFill="1" applyBorder="1" applyAlignment="1">
      <alignment horizontal="center" vertical="center"/>
    </xf>
    <xf numFmtId="164" fontId="2" fillId="0" borderId="18" xfId="0" applyFont="1" applyFill="1" applyBorder="1" applyAlignment="1">
      <alignment vertical="center"/>
    </xf>
    <xf numFmtId="164" fontId="7" fillId="0" borderId="19" xfId="0" applyFont="1" applyFill="1" applyBorder="1" applyAlignment="1">
      <alignment vertical="center"/>
    </xf>
    <xf numFmtId="165" fontId="3" fillId="0" borderId="20" xfId="0" applyNumberFormat="1" applyFont="1" applyFill="1" applyBorder="1" applyAlignment="1">
      <alignment horizontal="center" vertical="center"/>
    </xf>
    <xf numFmtId="165" fontId="4" fillId="0" borderId="20" xfId="0" applyNumberFormat="1" applyFont="1" applyFill="1" applyBorder="1" applyAlignment="1">
      <alignment horizontal="center" vertical="center"/>
    </xf>
    <xf numFmtId="169" fontId="0" fillId="0" borderId="0" xfId="0" applyNumberFormat="1" applyAlignment="1">
      <alignment/>
    </xf>
    <xf numFmtId="164" fontId="2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4" fontId="1" fillId="0" borderId="0" xfId="0" applyFont="1" applyBorder="1" applyAlignment="1">
      <alignment vertical="center"/>
    </xf>
    <xf numFmtId="164" fontId="8" fillId="0" borderId="0" xfId="0" applyFont="1" applyAlignment="1">
      <alignment/>
    </xf>
    <xf numFmtId="170" fontId="1" fillId="0" borderId="0" xfId="0" applyNumberFormat="1" applyFont="1" applyBorder="1" applyAlignment="1">
      <alignment horizontal="right" vertical="center"/>
    </xf>
    <xf numFmtId="164" fontId="0" fillId="0" borderId="0" xfId="0" applyNumberFormat="1" applyAlignment="1">
      <alignment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579D1C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B3B3B3"/>
      <rgbColor rgb="00004586"/>
      <rgbColor rgb="003399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Composición de Gastos Ordinarios del Mes</a:t>
            </a:r>
          </a:p>
        </c:rich>
      </c:tx>
      <c:layout>
        <c:manualLayout>
          <c:xMode val="factor"/>
          <c:yMode val="factor"/>
          <c:x val="0.05525"/>
          <c:y val="0.15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8625"/>
          <c:y val="0.35675"/>
          <c:w val="0.33075"/>
          <c:h val="0.4825"/>
        </c:manualLayout>
      </c:layout>
      <c:pieChart>
        <c:varyColors val="1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4586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420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D32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79D1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7E0021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0"/>
            <c:showPercent val="0"/>
            <c:separator> </c:separator>
          </c:dLbls>
          <c:cat>
            <c:strRef>
              <c:f>'PRESUPUESTO '!$K$28:$K$32</c:f>
              <c:strCache/>
            </c:strRef>
          </c:cat>
          <c:val>
            <c:numRef>
              <c:f>'PRESUPUESTO '!$P$28:$P$32</c:f>
              <c:numCache/>
            </c:numRef>
          </c:val>
        </c:ser>
      </c:pieChart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56275"/>
          <c:y val="0.265"/>
          <c:w val="0.2695"/>
          <c:h val="0.72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0</xdr:rowOff>
    </xdr:from>
    <xdr:to>
      <xdr:col>2</xdr:col>
      <xdr:colOff>1104900</xdr:colOff>
      <xdr:row>3</xdr:row>
      <xdr:rowOff>76200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2524125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20</xdr:row>
      <xdr:rowOff>57150</xdr:rowOff>
    </xdr:from>
    <xdr:to>
      <xdr:col>7</xdr:col>
      <xdr:colOff>0</xdr:colOff>
      <xdr:row>41</xdr:row>
      <xdr:rowOff>123825</xdr:rowOff>
    </xdr:to>
    <xdr:graphicFrame>
      <xdr:nvGraphicFramePr>
        <xdr:cNvPr id="1" name="Chart 1"/>
        <xdr:cNvGraphicFramePr/>
      </xdr:nvGraphicFramePr>
      <xdr:xfrm>
        <a:off x="228600" y="3295650"/>
        <a:ext cx="644842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K27"/>
  <sheetViews>
    <sheetView zoomScale="85" zoomScaleNormal="85" workbookViewId="0" topLeftCell="A1">
      <selection activeCell="A1" sqref="A1"/>
    </sheetView>
  </sheetViews>
  <sheetFormatPr defaultColWidth="11.421875" defaultRowHeight="12.75"/>
  <cols>
    <col min="1" max="1" width="1.57421875" style="0" customWidth="1"/>
    <col min="2" max="2" width="21.00390625" style="0" customWidth="1"/>
    <col min="3" max="3" width="17.00390625" style="0" customWidth="1"/>
    <col min="4" max="4" width="19.421875" style="0" customWidth="1"/>
    <col min="5" max="5" width="17.8515625" style="0" customWidth="1"/>
    <col min="6" max="6" width="20.421875" style="0" customWidth="1"/>
    <col min="7" max="7" width="16.57421875" style="0" customWidth="1"/>
    <col min="8" max="8" width="14.28125" style="0" customWidth="1"/>
    <col min="9" max="9" width="11.7109375" style="0" customWidth="1"/>
    <col min="10" max="10" width="11.8515625" style="0" customWidth="1"/>
    <col min="11" max="11" width="4.7109375" style="0" customWidth="1"/>
    <col min="14" max="14" width="12.8515625" style="0" customWidth="1"/>
  </cols>
  <sheetData>
    <row r="1" spans="1:11" ht="12.75">
      <c r="A1" t="s">
        <v>0</v>
      </c>
      <c r="K1" s="1"/>
    </row>
    <row r="2" spans="4:11" ht="12.75">
      <c r="D2" s="2" t="s">
        <v>1</v>
      </c>
      <c r="E2" s="2"/>
      <c r="F2" s="2"/>
      <c r="G2" s="2"/>
      <c r="H2" s="2"/>
      <c r="K2" s="1"/>
    </row>
    <row r="3" spans="4:8" ht="12.75">
      <c r="D3" s="3" t="s">
        <v>2</v>
      </c>
      <c r="E3" s="3"/>
      <c r="F3" s="3"/>
      <c r="G3" s="3"/>
      <c r="H3" s="4"/>
    </row>
    <row r="6" spans="3:5" ht="12.75">
      <c r="C6" s="5" t="s">
        <v>3</v>
      </c>
      <c r="D6" s="5"/>
      <c r="E6" s="5"/>
    </row>
    <row r="7" ht="12.75">
      <c r="H7" s="6"/>
    </row>
    <row r="8" spans="2:8" ht="12.75">
      <c r="B8" s="7" t="s">
        <v>4</v>
      </c>
      <c r="C8" s="7" t="s">
        <v>5</v>
      </c>
      <c r="D8" s="7" t="s">
        <v>6</v>
      </c>
      <c r="E8" s="7" t="s">
        <v>7</v>
      </c>
      <c r="F8" s="7" t="s">
        <v>8</v>
      </c>
      <c r="H8" s="6"/>
    </row>
    <row r="9" spans="2:8" ht="12.75">
      <c r="B9" s="8"/>
      <c r="C9" s="9"/>
      <c r="D9" s="9"/>
      <c r="E9" s="9"/>
      <c r="F9" s="9"/>
      <c r="G9" s="10"/>
      <c r="H9" s="6"/>
    </row>
    <row r="10" spans="2:9" ht="12.75">
      <c r="B10" s="11" t="s">
        <v>9</v>
      </c>
      <c r="C10" s="12">
        <v>19246397.8</v>
      </c>
      <c r="D10" s="12">
        <v>14798326.11</v>
      </c>
      <c r="E10" s="12">
        <v>10183942.77</v>
      </c>
      <c r="F10" s="12">
        <v>44228666.67999999</v>
      </c>
      <c r="G10" s="10"/>
      <c r="H10" s="13"/>
      <c r="I10" s="14"/>
    </row>
    <row r="11" spans="1:8" ht="12.75">
      <c r="A11" s="15"/>
      <c r="B11" s="16"/>
      <c r="C11" s="17"/>
      <c r="D11" s="17"/>
      <c r="E11" s="17"/>
      <c r="F11" s="17"/>
      <c r="G11" s="18"/>
      <c r="H11" s="19"/>
    </row>
    <row r="12" spans="2:8" ht="12.75">
      <c r="B12" s="20" t="s">
        <v>10</v>
      </c>
      <c r="C12" s="21">
        <v>4010375</v>
      </c>
      <c r="D12" s="21">
        <v>2206804.4099999997</v>
      </c>
      <c r="E12" s="21">
        <v>2773786.59</v>
      </c>
      <c r="F12" s="21">
        <v>8990966</v>
      </c>
      <c r="G12" s="10"/>
      <c r="H12" s="6"/>
    </row>
    <row r="13" spans="2:8" ht="12.75">
      <c r="B13" s="22"/>
      <c r="C13" s="23"/>
      <c r="D13" s="24" t="s">
        <v>11</v>
      </c>
      <c r="E13" s="24"/>
      <c r="F13" s="24">
        <f>SUM(F10:F12)</f>
        <v>53219632.67999999</v>
      </c>
      <c r="G13" s="10"/>
      <c r="H13" s="6"/>
    </row>
    <row r="14" spans="2:8" ht="12.75">
      <c r="B14" s="13"/>
      <c r="C14" s="25"/>
      <c r="D14" s="26"/>
      <c r="E14" s="26"/>
      <c r="F14" s="26"/>
      <c r="G14" s="26"/>
      <c r="H14" s="6"/>
    </row>
    <row r="15" spans="2:8" ht="12.75">
      <c r="B15" s="13" t="s">
        <v>12</v>
      </c>
      <c r="C15" s="25"/>
      <c r="D15" s="26"/>
      <c r="E15" s="26"/>
      <c r="F15" s="26"/>
      <c r="G15" s="26"/>
      <c r="H15" s="6"/>
    </row>
    <row r="16" spans="2:7" ht="12.75">
      <c r="B16" s="13"/>
      <c r="C16" s="25"/>
      <c r="D16" s="10"/>
      <c r="E16" s="10"/>
      <c r="F16" s="10"/>
      <c r="G16" s="10"/>
    </row>
    <row r="17" spans="2:7" ht="12.75">
      <c r="B17" s="27"/>
      <c r="C17" s="24" t="s">
        <v>13</v>
      </c>
      <c r="D17" s="24"/>
      <c r="E17" s="24"/>
      <c r="F17" s="24"/>
      <c r="G17" s="28">
        <f>(4705753.5+5042898+2079873+2251293.75+2343800.7+4134744.9+2029689+1594485.9+530134.2+2742015.15+5963480.1+3429849.3+2900718.3+6069105.15+4521320.55+6209281.8+3256969.5+3792075.3+2502724.5+3445872.3+5942971.8)/1.21</f>
        <v>62387650.16528924</v>
      </c>
    </row>
    <row r="18" spans="2:7" ht="12.75">
      <c r="B18" s="7" t="s">
        <v>14</v>
      </c>
      <c r="C18" s="10"/>
      <c r="D18" s="10"/>
      <c r="E18" s="10"/>
      <c r="F18" s="10"/>
      <c r="G18" s="29"/>
    </row>
    <row r="19" spans="3:7" ht="12.75">
      <c r="C19" s="24" t="s">
        <v>15</v>
      </c>
      <c r="D19" s="24"/>
      <c r="E19" s="24"/>
      <c r="F19" s="24"/>
      <c r="G19" s="28">
        <f>F13</f>
        <v>53219632.67999999</v>
      </c>
    </row>
    <row r="20" spans="2:7" ht="12.75">
      <c r="B20" s="7" t="s">
        <v>16</v>
      </c>
      <c r="C20" s="10"/>
      <c r="D20" s="10"/>
      <c r="E20" s="10"/>
      <c r="F20" s="10"/>
      <c r="G20" s="29"/>
    </row>
    <row r="21" spans="2:7" ht="12.75">
      <c r="B21" s="30"/>
      <c r="C21" s="24" t="s">
        <v>17</v>
      </c>
      <c r="D21" s="24"/>
      <c r="E21" s="24"/>
      <c r="F21" s="24"/>
      <c r="G21" s="31">
        <f>+G17-G19</f>
        <v>9168017.485289246</v>
      </c>
    </row>
    <row r="22" spans="3:7" ht="12.75">
      <c r="C22" s="32"/>
      <c r="D22" s="26"/>
      <c r="E22" s="26"/>
      <c r="F22" s="33"/>
      <c r="G22" s="26"/>
    </row>
    <row r="23" spans="2:7" ht="12.75">
      <c r="B23" s="34"/>
      <c r="C23" s="24" t="s">
        <v>18</v>
      </c>
      <c r="D23" s="24"/>
      <c r="E23" s="24"/>
      <c r="F23" s="24"/>
      <c r="G23" s="26"/>
    </row>
    <row r="24" spans="2:7" ht="12.75">
      <c r="B24" s="34"/>
      <c r="C24" s="35" t="s">
        <v>19</v>
      </c>
      <c r="D24" s="35"/>
      <c r="E24" s="35"/>
      <c r="F24" s="35"/>
      <c r="G24" s="36">
        <f>+3792075.3/1.21</f>
        <v>3133946.5289256196</v>
      </c>
    </row>
    <row r="25" spans="2:7" ht="12.75">
      <c r="B25" s="34"/>
      <c r="C25" s="35" t="s">
        <v>20</v>
      </c>
      <c r="D25" s="35"/>
      <c r="E25" s="35"/>
      <c r="F25" s="35"/>
      <c r="G25" s="36">
        <f>+2502724.5/1.21</f>
        <v>2068367.3553719008</v>
      </c>
    </row>
    <row r="26" spans="2:7" ht="12.75">
      <c r="B26" s="34"/>
      <c r="C26" s="35" t="s">
        <v>21</v>
      </c>
      <c r="D26" s="35"/>
      <c r="E26" s="35"/>
      <c r="F26" s="35"/>
      <c r="G26" s="36">
        <f>+3445872.3/1.21</f>
        <v>2847828.347107438</v>
      </c>
    </row>
    <row r="27" spans="2:7" ht="12.75">
      <c r="B27" s="34"/>
      <c r="C27" s="35" t="s">
        <v>22</v>
      </c>
      <c r="D27" s="35"/>
      <c r="E27" s="35"/>
      <c r="F27" s="35"/>
      <c r="G27" s="36">
        <f>+5942971.8/1.21</f>
        <v>4911546.94214876</v>
      </c>
    </row>
  </sheetData>
  <sheetProtection selectLockedCells="1" selectUnlockedCells="1"/>
  <mergeCells count="12">
    <mergeCell ref="D2:G2"/>
    <mergeCell ref="D3:G3"/>
    <mergeCell ref="C6:E6"/>
    <mergeCell ref="D13:E13"/>
    <mergeCell ref="C17:F17"/>
    <mergeCell ref="C19:F19"/>
    <mergeCell ref="C21:F21"/>
    <mergeCell ref="C23:F23"/>
    <mergeCell ref="C24:F24"/>
    <mergeCell ref="C25:F25"/>
    <mergeCell ref="C26:F26"/>
    <mergeCell ref="C27:F2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B1:Q43"/>
  <sheetViews>
    <sheetView tabSelected="1" zoomScale="85" zoomScaleNormal="85" workbookViewId="0" topLeftCell="A1">
      <selection activeCell="P19" sqref="P19"/>
    </sheetView>
  </sheetViews>
  <sheetFormatPr defaultColWidth="11.421875" defaultRowHeight="12.75"/>
  <cols>
    <col min="1" max="1" width="1.7109375" style="0" customWidth="1"/>
    <col min="2" max="2" width="9.8515625" style="0" customWidth="1"/>
    <col min="3" max="3" width="9.57421875" style="0" customWidth="1"/>
    <col min="4" max="4" width="14.28125" style="0" customWidth="1"/>
    <col min="5" max="5" width="23.28125" style="0" customWidth="1"/>
    <col min="6" max="6" width="21.00390625" style="0" customWidth="1"/>
    <col min="7" max="7" width="20.421875" style="0" customWidth="1"/>
    <col min="8" max="8" width="1.1484375" style="0" customWidth="1"/>
    <col min="9" max="9" width="2.28125" style="0" customWidth="1"/>
    <col min="11" max="11" width="21.421875" style="0" customWidth="1"/>
    <col min="12" max="13" width="0" style="0" hidden="1" customWidth="1"/>
    <col min="14" max="14" width="12.28125" style="0" customWidth="1"/>
    <col min="15" max="15" width="11.8515625" style="0" customWidth="1"/>
    <col min="17" max="17" width="12.7109375" style="0" customWidth="1"/>
    <col min="22" max="22" width="14.28125" style="0" customWidth="1"/>
  </cols>
  <sheetData>
    <row r="1" spans="2:7" ht="12.75">
      <c r="B1" s="37" t="s">
        <v>23</v>
      </c>
      <c r="C1" s="37"/>
      <c r="D1" s="37"/>
      <c r="E1" s="37"/>
      <c r="F1" s="37"/>
      <c r="G1" s="37"/>
    </row>
    <row r="2" spans="2:16" ht="12.75">
      <c r="B2" s="38"/>
      <c r="C2" s="38"/>
      <c r="D2" s="38"/>
      <c r="E2" s="38"/>
      <c r="F2" s="38"/>
      <c r="G2" s="38"/>
      <c r="P2" s="39"/>
    </row>
    <row r="3" spans="2:17" ht="12.75">
      <c r="B3" s="40" t="s">
        <v>24</v>
      </c>
      <c r="C3" s="40"/>
      <c r="D3" s="40"/>
      <c r="E3" s="40"/>
      <c r="F3" s="40"/>
      <c r="G3" s="40"/>
      <c r="N3" s="19"/>
      <c r="O3" s="41"/>
      <c r="P3" s="41"/>
      <c r="Q3" s="39"/>
    </row>
    <row r="4" spans="2:17" ht="12.75">
      <c r="B4" s="40"/>
      <c r="C4" s="40"/>
      <c r="D4" s="40"/>
      <c r="E4" s="40" t="s">
        <v>25</v>
      </c>
      <c r="F4" s="40"/>
      <c r="G4" s="40"/>
      <c r="N4" s="19"/>
      <c r="O4" s="41"/>
      <c r="P4" s="41"/>
      <c r="Q4" s="39"/>
    </row>
    <row r="5" spans="2:17" ht="12.75">
      <c r="B5" s="42"/>
      <c r="C5" s="42"/>
      <c r="D5" s="42"/>
      <c r="E5" s="42"/>
      <c r="F5" s="42"/>
      <c r="G5" s="42"/>
      <c r="N5" s="19"/>
      <c r="O5" s="41"/>
      <c r="P5" s="41"/>
      <c r="Q5" s="39"/>
    </row>
    <row r="6" spans="2:16" ht="12.75">
      <c r="B6" s="43"/>
      <c r="C6" s="44"/>
      <c r="D6" s="44"/>
      <c r="E6" s="45"/>
      <c r="F6" s="46"/>
      <c r="G6" s="46"/>
      <c r="N6" s="19"/>
      <c r="O6" s="41"/>
      <c r="P6" s="41"/>
    </row>
    <row r="7" spans="2:17" ht="12.75">
      <c r="B7" s="47"/>
      <c r="C7" s="48"/>
      <c r="D7" s="48"/>
      <c r="E7" s="49" t="s">
        <v>26</v>
      </c>
      <c r="F7" s="49" t="s">
        <v>27</v>
      </c>
      <c r="G7" s="49" t="s">
        <v>28</v>
      </c>
      <c r="N7" s="19"/>
      <c r="O7" s="41"/>
      <c r="P7" s="41"/>
      <c r="Q7" s="39"/>
    </row>
    <row r="8" spans="2:17" ht="12.75">
      <c r="B8" s="50" t="s">
        <v>29</v>
      </c>
      <c r="C8" s="50"/>
      <c r="D8" s="50"/>
      <c r="E8" s="51">
        <v>8400000</v>
      </c>
      <c r="F8" s="51">
        <v>7868794.198347108</v>
      </c>
      <c r="G8" s="52">
        <v>-531205.8016528916</v>
      </c>
      <c r="K8" s="39"/>
      <c r="N8" s="19"/>
      <c r="O8" s="41"/>
      <c r="P8" s="41"/>
      <c r="Q8" s="39"/>
    </row>
    <row r="9" spans="2:16" ht="12.75">
      <c r="B9" s="53"/>
      <c r="C9" s="54"/>
      <c r="D9" s="54"/>
      <c r="E9" s="55"/>
      <c r="F9" s="56"/>
      <c r="G9" s="55"/>
      <c r="K9" s="39"/>
      <c r="N9" s="19"/>
      <c r="O9" s="41"/>
      <c r="P9" s="41"/>
    </row>
    <row r="10" spans="2:17" ht="12.75">
      <c r="B10" s="57" t="s">
        <v>30</v>
      </c>
      <c r="C10" s="58"/>
      <c r="D10" s="58"/>
      <c r="E10" s="59">
        <v>-1200000</v>
      </c>
      <c r="F10" s="56">
        <v>-1397116.9</v>
      </c>
      <c r="G10" s="60">
        <v>-197116.8999999999</v>
      </c>
      <c r="K10" s="39"/>
      <c r="N10" s="19"/>
      <c r="O10" s="41"/>
      <c r="P10" s="41"/>
      <c r="Q10" s="39"/>
    </row>
    <row r="11" spans="2:17" ht="12.75">
      <c r="B11" s="57" t="s">
        <v>31</v>
      </c>
      <c r="C11" s="58"/>
      <c r="D11" s="58"/>
      <c r="E11" s="59">
        <v>-600000</v>
      </c>
      <c r="F11" s="56">
        <v>-695786.74</v>
      </c>
      <c r="G11" s="60">
        <v>-95786.74</v>
      </c>
      <c r="K11" s="61"/>
      <c r="L11" s="39"/>
      <c r="N11" s="19"/>
      <c r="O11" s="41"/>
      <c r="P11" s="41"/>
      <c r="Q11" s="39"/>
    </row>
    <row r="12" spans="2:16" ht="12.75">
      <c r="B12" s="57" t="s">
        <v>32</v>
      </c>
      <c r="C12" s="58"/>
      <c r="D12" s="58"/>
      <c r="E12" s="59">
        <v>-4400000</v>
      </c>
      <c r="F12" s="56">
        <v>-5587788.49</v>
      </c>
      <c r="G12" s="60">
        <v>-1187788.4900000002</v>
      </c>
      <c r="K12" s="39"/>
      <c r="N12" s="19"/>
      <c r="O12" s="41"/>
      <c r="P12" s="41"/>
    </row>
    <row r="13" spans="2:16" ht="12.75">
      <c r="B13" s="57" t="s">
        <v>33</v>
      </c>
      <c r="C13" s="58"/>
      <c r="D13" s="58"/>
      <c r="E13" s="59">
        <v>-500000</v>
      </c>
      <c r="F13" s="56">
        <v>-1617334.7600000002</v>
      </c>
      <c r="G13" s="60">
        <v>-1117334.7600000002</v>
      </c>
      <c r="K13" s="62"/>
      <c r="N13" s="19"/>
      <c r="O13" s="41"/>
      <c r="P13" s="41"/>
    </row>
    <row r="14" spans="2:16" ht="12.75">
      <c r="B14" s="57" t="s">
        <v>34</v>
      </c>
      <c r="C14" s="58"/>
      <c r="D14" s="58"/>
      <c r="E14" s="59">
        <v>-500000</v>
      </c>
      <c r="F14" s="56">
        <v>0</v>
      </c>
      <c r="G14" s="63">
        <v>500000</v>
      </c>
      <c r="K14" s="62"/>
      <c r="N14" s="19"/>
      <c r="O14" s="41"/>
      <c r="P14" s="41"/>
    </row>
    <row r="15" spans="2:17" ht="12.75">
      <c r="B15" s="57"/>
      <c r="C15" s="58"/>
      <c r="D15" s="58"/>
      <c r="E15" s="59"/>
      <c r="F15" s="56"/>
      <c r="G15" s="59"/>
      <c r="N15" s="19"/>
      <c r="O15" s="41"/>
      <c r="P15" s="41"/>
      <c r="Q15" s="39"/>
    </row>
    <row r="16" spans="2:17" ht="12.75">
      <c r="B16" s="64" t="s">
        <v>35</v>
      </c>
      <c r="C16" s="65"/>
      <c r="D16" s="65"/>
      <c r="E16" s="66">
        <f>SUM(E10:E14)</f>
        <v>-7200000</v>
      </c>
      <c r="F16" s="67">
        <f>SUM(F10:F14)</f>
        <v>-9298026.89</v>
      </c>
      <c r="G16" s="68">
        <f>+SUM(G10:G14)</f>
        <v>-2098026.89</v>
      </c>
      <c r="N16" s="19"/>
      <c r="O16" s="41"/>
      <c r="P16" s="41"/>
      <c r="Q16" s="39"/>
    </row>
    <row r="17" spans="2:16" ht="12.75">
      <c r="B17" s="69" t="s">
        <v>36</v>
      </c>
      <c r="C17" s="70"/>
      <c r="D17" s="70"/>
      <c r="E17" s="71">
        <f>E8+E16</f>
        <v>1200000</v>
      </c>
      <c r="F17" s="71">
        <f>F8+F16</f>
        <v>-1429232.6916528922</v>
      </c>
      <c r="G17" s="72">
        <f>G8+G16</f>
        <v>-2629232.6916528917</v>
      </c>
      <c r="K17" s="39"/>
      <c r="N17" s="19"/>
      <c r="O17" s="41"/>
      <c r="P17" s="41"/>
    </row>
    <row r="18" ht="12.75">
      <c r="K18" s="73"/>
    </row>
    <row r="19" spans="2:11" ht="12.75">
      <c r="B19" s="74" t="s">
        <v>37</v>
      </c>
      <c r="C19" s="74"/>
      <c r="D19" s="74"/>
      <c r="E19" s="74"/>
      <c r="F19" s="74"/>
      <c r="G19" s="75">
        <f>7263086.5*2-4633175.94-5235753.46+7502442.4*2-7296440.01-4654034.27+9861468.66*2-5673673.37-6684076.74+7774737.17*2-5938429.45-5971502.8+9429770.24*2-5667414.04-4697059.63+7868794.2*2-6482548.97-9298027.14</f>
        <v>27168462.519999996</v>
      </c>
      <c r="K19" s="73"/>
    </row>
    <row r="20" ht="12.75">
      <c r="K20" s="73"/>
    </row>
    <row r="21" spans="2:17" ht="12.75">
      <c r="B21" s="76"/>
      <c r="C21" s="19"/>
      <c r="D21" s="77"/>
      <c r="F21" s="78"/>
      <c r="G21" s="78"/>
      <c r="J21" s="15"/>
      <c r="K21" s="15"/>
      <c r="P21" s="39"/>
      <c r="Q21" s="39"/>
    </row>
    <row r="22" spans="2:17" ht="12.75">
      <c r="B22" s="1"/>
      <c r="C22" s="77"/>
      <c r="D22" s="77"/>
      <c r="E22" s="1"/>
      <c r="F22" s="78"/>
      <c r="G22" s="78"/>
      <c r="J22" s="15"/>
      <c r="K22" s="15" t="s">
        <v>12</v>
      </c>
      <c r="P22" s="39"/>
      <c r="Q22" s="39"/>
    </row>
    <row r="23" spans="2:16" ht="12.75">
      <c r="B23" s="1"/>
      <c r="C23" s="77"/>
      <c r="D23" s="77"/>
      <c r="E23" s="1"/>
      <c r="F23" s="78"/>
      <c r="G23" s="78"/>
      <c r="P23" s="39"/>
    </row>
    <row r="24" spans="2:17" ht="12.75">
      <c r="B24" s="1"/>
      <c r="C24" s="77"/>
      <c r="D24" s="77"/>
      <c r="E24" s="1"/>
      <c r="F24" s="78"/>
      <c r="G24" s="78"/>
      <c r="Q24" s="39"/>
    </row>
    <row r="25" spans="2:7" ht="12.75">
      <c r="B25" s="1"/>
      <c r="E25" s="1"/>
      <c r="F25" s="1"/>
      <c r="G25" s="1"/>
    </row>
    <row r="26" spans="2:14" ht="12.75">
      <c r="B26" s="1"/>
      <c r="E26" s="1"/>
      <c r="F26" s="1"/>
      <c r="G26" s="1"/>
      <c r="N26" s="39"/>
    </row>
    <row r="27" spans="2:7" ht="12.75">
      <c r="B27" s="1"/>
      <c r="E27" s="1"/>
      <c r="F27" s="1"/>
      <c r="G27" s="1"/>
    </row>
    <row r="28" spans="2:16" ht="12.75">
      <c r="B28" s="1"/>
      <c r="E28" s="1"/>
      <c r="F28" s="1" t="s">
        <v>12</v>
      </c>
      <c r="G28" s="1"/>
      <c r="K28" s="79" t="str">
        <f>+B10</f>
        <v>* Gastos Fijos </v>
      </c>
      <c r="L28" s="39"/>
      <c r="N28" s="80">
        <f>+O28/O33</f>
        <v>0.15025950306753735</v>
      </c>
      <c r="O28" s="39">
        <f>+F10</f>
        <v>-1397116.9</v>
      </c>
      <c r="P28" s="80">
        <f>O28/O33</f>
        <v>0.15025950306753735</v>
      </c>
    </row>
    <row r="29" spans="2:16" ht="12.75">
      <c r="B29" s="1"/>
      <c r="E29" s="1"/>
      <c r="F29" s="1"/>
      <c r="G29" s="1"/>
      <c r="K29" s="79" t="str">
        <f>+B11</f>
        <v>* Eq. de Alcantarillado </v>
      </c>
      <c r="L29" s="39"/>
      <c r="N29" s="80">
        <f>+O29/O33</f>
        <v>0.07483165495556014</v>
      </c>
      <c r="O29" s="39">
        <f>+F11</f>
        <v>-695786.74</v>
      </c>
      <c r="P29" s="80">
        <f>O29/O33</f>
        <v>0.07483165495556014</v>
      </c>
    </row>
    <row r="30" spans="2:16" ht="12.75">
      <c r="B30" s="1"/>
      <c r="E30" s="1"/>
      <c r="F30" s="1"/>
      <c r="G30" s="1"/>
      <c r="K30" s="79" t="str">
        <f>+B12</f>
        <v>* Zonas </v>
      </c>
      <c r="N30" s="80">
        <f>+O30/O33</f>
        <v>0.6009649741935732</v>
      </c>
      <c r="O30" s="39">
        <f>+F12</f>
        <v>-5587788.49</v>
      </c>
      <c r="P30" s="80">
        <f>O30/O33</f>
        <v>0.6009649741935732</v>
      </c>
    </row>
    <row r="31" spans="2:16" ht="12.75">
      <c r="B31" s="1"/>
      <c r="E31" s="1"/>
      <c r="F31" s="1"/>
      <c r="G31" s="1"/>
      <c r="K31" t="s">
        <v>38</v>
      </c>
      <c r="N31" s="80">
        <f>+O31/O33</f>
        <v>0.17394386778332926</v>
      </c>
      <c r="O31" s="79">
        <f>+F13</f>
        <v>-1617334.7600000002</v>
      </c>
      <c r="P31" s="80">
        <f>O31/O33</f>
        <v>0.17394386778332926</v>
      </c>
    </row>
    <row r="32" spans="2:16" ht="12.75">
      <c r="B32" s="1"/>
      <c r="E32" s="1"/>
      <c r="F32" s="1"/>
      <c r="G32" s="1"/>
      <c r="K32" t="s">
        <v>39</v>
      </c>
      <c r="N32" s="80">
        <f>+O32/O33</f>
        <v>0</v>
      </c>
      <c r="O32" s="79">
        <f>+F14</f>
        <v>0</v>
      </c>
      <c r="P32" s="80">
        <f>O32/O33</f>
        <v>0</v>
      </c>
    </row>
    <row r="33" spans="2:16" ht="12.75">
      <c r="B33" s="1"/>
      <c r="E33" s="1"/>
      <c r="F33" s="1"/>
      <c r="G33" s="1"/>
      <c r="O33" s="79">
        <f>SUM(F10:F14)</f>
        <v>-9298026.89</v>
      </c>
      <c r="P33" s="81">
        <f>SUM(P28:P31)</f>
        <v>0.9999999999999999</v>
      </c>
    </row>
    <row r="34" spans="2:7" ht="12.75">
      <c r="B34" s="1"/>
      <c r="E34" s="1"/>
      <c r="F34" s="1"/>
      <c r="G34" s="1"/>
    </row>
    <row r="35" spans="2:7" ht="12.75">
      <c r="B35" s="1"/>
      <c r="E35" s="1"/>
      <c r="F35" s="1"/>
      <c r="G35" s="1"/>
    </row>
    <row r="36" spans="2:7" ht="12.75">
      <c r="B36" s="1"/>
      <c r="E36" s="1"/>
      <c r="F36" s="1"/>
      <c r="G36" s="1"/>
    </row>
    <row r="37" spans="2:7" ht="12.75">
      <c r="B37" s="1"/>
      <c r="E37" s="1"/>
      <c r="F37" s="1"/>
      <c r="G37" s="1"/>
    </row>
    <row r="38" spans="2:7" ht="12.75">
      <c r="B38" s="1"/>
      <c r="E38" s="1"/>
      <c r="F38" s="1"/>
      <c r="G38" s="1"/>
    </row>
    <row r="39" spans="2:7" ht="12.75">
      <c r="B39" s="1"/>
      <c r="E39" s="1"/>
      <c r="F39" s="1"/>
      <c r="G39" s="1"/>
    </row>
    <row r="40" spans="2:7" ht="12.75">
      <c r="B40" s="1"/>
      <c r="E40" s="1"/>
      <c r="F40" s="1"/>
      <c r="G40" s="1"/>
    </row>
    <row r="41" spans="2:7" ht="12.75">
      <c r="B41" s="1"/>
      <c r="E41" s="1"/>
      <c r="F41" s="1"/>
      <c r="G41" s="1"/>
    </row>
    <row r="42" spans="2:7" ht="12.75">
      <c r="B42" s="1"/>
      <c r="E42" s="1"/>
      <c r="F42" s="1"/>
      <c r="G42" s="1"/>
    </row>
    <row r="43" spans="2:7" ht="12.75">
      <c r="B43" s="1"/>
      <c r="E43" s="1"/>
      <c r="F43" s="1"/>
      <c r="G43" s="1"/>
    </row>
  </sheetData>
  <sheetProtection selectLockedCells="1" selectUnlockedCells="1"/>
  <mergeCells count="4">
    <mergeCell ref="B1:G1"/>
    <mergeCell ref="B3:G3"/>
    <mergeCell ref="B8:D8"/>
    <mergeCell ref="B19:F19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2022-06-22T12:05:57Z</dcterms:created>
  <dcterms:modified xsi:type="dcterms:W3CDTF">2022-06-22T12:07:33Z</dcterms:modified>
  <cp:category/>
  <cp:version/>
  <cp:contentType/>
  <cp:contentStatus/>
  <cp:revision>1</cp:revision>
</cp:coreProperties>
</file>